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D82B752C-FEEF-4510-8328-3286D56ACC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definedNames>
    <definedName name="_xlnm.Print_Area" localSheetId="0">A!$A$1:$J$27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7" l="1"/>
  <c r="J23" i="7"/>
  <c r="J22" i="7"/>
  <c r="J21" i="7"/>
  <c r="J20" i="7"/>
  <c r="J19" i="7"/>
  <c r="J18" i="7"/>
  <c r="J14" i="7"/>
  <c r="J12" i="7"/>
  <c r="J11" i="7"/>
  <c r="J10" i="7"/>
  <c r="I8" i="7"/>
  <c r="I7" i="7"/>
  <c r="J6" i="7"/>
  <c r="E14" i="7"/>
  <c r="E24" i="7" l="1"/>
  <c r="F15" i="7" l="1"/>
  <c r="G14" i="7" l="1"/>
  <c r="G24" i="7" s="1"/>
  <c r="C6" i="7" l="1"/>
  <c r="C13" i="7" s="1"/>
  <c r="C14" i="7"/>
  <c r="C24" i="7" s="1"/>
  <c r="G6" i="7"/>
  <c r="G13" i="7" s="1"/>
  <c r="E6" i="7"/>
  <c r="C25" i="7" l="1"/>
  <c r="L25" i="7" s="1"/>
  <c r="L26" i="7" s="1"/>
  <c r="C27" i="7"/>
  <c r="E13" i="7"/>
  <c r="G25" i="7"/>
  <c r="G27" i="7" s="1"/>
  <c r="J24" i="7"/>
  <c r="J13" i="7"/>
  <c r="E25" i="7" l="1"/>
  <c r="E27" i="7" s="1"/>
  <c r="J25" i="7"/>
  <c r="J27" i="7" l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<sst xmlns="http://schemas.openxmlformats.org/spreadsheetml/2006/main" count="26" uniqueCount="26">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</sst>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7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65" fontId="2" fillId="4" borderId="1" xfId="0" applyNumberFormat="1" applyFont="1" applyFill="1" applyBorder="1" applyAlignment="1">
      <alignment horizontal="right" vertical="center" wrapText="1"/>
    </xf>
    <xf numFmtId="164" fontId="1" fillId="0" borderId="0" xfId="1" applyFont="1" applyAlignment="1">
      <alignment horizontal="right" vertical="center" wrapText="1"/>
    </xf>
    <xf numFmtId="167" fontId="2" fillId="0" borderId="0" xfId="2" applyNumberFormat="1" applyFont="1" applyAlignment="1">
      <alignment horizontal="right" vertical="center" wrapText="1"/>
    </xf>
    <xf numFmtId="164" fontId="1" fillId="3" borderId="1" xfId="1" applyFont="1" applyFill="1" applyBorder="1" applyAlignment="1">
      <alignment horizontal="right" vertical="center" wrapText="1"/>
    </xf>
    <xf numFmtId="164" fontId="1" fillId="3" borderId="1" xfId="1" applyFont="1" applyFill="1" applyBorder="1" applyAlignment="1">
      <alignment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164" fontId="4" fillId="4" borderId="8" xfId="1" applyFont="1" applyFill="1" applyBorder="1"/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58"/>
  <sheetViews>
    <sheetView tabSelected="1" view="pageBreakPreview" topLeftCell="A11" zoomScaleNormal="80" zoomScaleSheetLayoutView="100" workbookViewId="0">
      <pane xSplit="1" topLeftCell="B1" activePane="topRight" state="frozen"/>
      <selection activeCell="A14" sqref="A14"/>
      <selection pane="topRight" activeCell="J27" sqref="J27"/>
    </sheetView>
  </sheetViews>
  <sheetFormatPr defaultColWidth="9.109375" defaultRowHeight="18" x14ac:dyDescent="0.35"/>
  <cols>
    <col min="1" max="1" width="41.88671875" style="9" customWidth="1"/>
    <col min="2" max="2" width="17.88671875" style="9" customWidth="1"/>
    <col min="3" max="4" width="16.77734375" style="9" customWidth="1"/>
    <col min="5" max="5" width="17.88671875" style="9" customWidth="1"/>
    <col min="6" max="6" width="17.33203125" style="9" customWidth="1"/>
    <col min="7" max="7" width="17.44140625" style="9" customWidth="1"/>
    <col min="8" max="8" width="3.77734375" style="9" customWidth="1"/>
    <col min="9" max="9" width="17.6640625" style="9" bestFit="1" customWidth="1"/>
    <col min="10" max="10" width="18.33203125" style="9" bestFit="1" customWidth="1"/>
    <col min="11" max="11" width="9.109375" style="9"/>
    <col min="12" max="12" width="17" style="9" bestFit="1" customWidth="1"/>
    <col min="13" max="16384" width="9.109375" style="9"/>
  </cols>
  <sheetData>
    <row r="1" spans="1:10" s="1" customFormat="1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" customFormat="1" x14ac:dyDescent="0.35">
      <c r="B2" s="12"/>
      <c r="H2" s="12"/>
      <c r="J2" s="12"/>
    </row>
    <row r="3" spans="1:10" s="2" customFormat="1" x14ac:dyDescent="0.35"/>
    <row r="4" spans="1:10" s="3" customFormat="1" x14ac:dyDescent="0.35">
      <c r="A4" s="13" t="s">
        <v>25</v>
      </c>
      <c r="B4" s="22">
        <v>45015</v>
      </c>
      <c r="C4" s="23"/>
      <c r="D4" s="22">
        <v>45078</v>
      </c>
      <c r="E4" s="23"/>
      <c r="F4" s="22">
        <v>45170</v>
      </c>
      <c r="G4" s="23"/>
      <c r="H4" s="19"/>
      <c r="I4" s="22" t="s">
        <v>24</v>
      </c>
      <c r="J4" s="23"/>
    </row>
    <row r="5" spans="1:10" s="3" customFormat="1" x14ac:dyDescent="0.35">
      <c r="A5" s="4" t="s">
        <v>0</v>
      </c>
      <c r="B5" s="24"/>
      <c r="C5" s="25"/>
      <c r="D5" s="24"/>
      <c r="E5" s="25"/>
      <c r="F5" s="24"/>
      <c r="G5" s="25"/>
      <c r="H5" s="20"/>
      <c r="I5" s="24"/>
      <c r="J5" s="25"/>
    </row>
    <row r="6" spans="1:10" s="5" customFormat="1" x14ac:dyDescent="0.35">
      <c r="A6" s="10" t="s">
        <v>2</v>
      </c>
      <c r="B6" s="11"/>
      <c r="C6" s="11">
        <f>B7+B8+B9</f>
        <v>1742985330.0899999</v>
      </c>
      <c r="D6" s="11"/>
      <c r="E6" s="11">
        <f t="shared" ref="E6" si="0">D7+D8+D9</f>
        <v>1687687044.8099999</v>
      </c>
      <c r="F6" s="11"/>
      <c r="G6" s="11">
        <f>F7+F8+F9</f>
        <v>1836581947.6399999</v>
      </c>
      <c r="H6" s="11"/>
      <c r="I6" s="11"/>
      <c r="J6" s="11">
        <f>+C6+E6+G6</f>
        <v>5267254322.539999</v>
      </c>
    </row>
    <row r="7" spans="1:10" s="8" customFormat="1" x14ac:dyDescent="0.35">
      <c r="A7" s="6" t="s">
        <v>13</v>
      </c>
      <c r="B7" s="7">
        <v>1740244581.28</v>
      </c>
      <c r="C7" s="7"/>
      <c r="D7" s="7">
        <v>1683957106.28</v>
      </c>
      <c r="E7" s="7"/>
      <c r="F7" s="7">
        <v>1833421809.0699999</v>
      </c>
      <c r="G7" s="7"/>
      <c r="H7" s="14"/>
      <c r="I7" s="7">
        <f>+B7+D7+F7</f>
        <v>5257623496.6300001</v>
      </c>
      <c r="J7" s="7"/>
    </row>
    <row r="8" spans="1:10" s="8" customFormat="1" x14ac:dyDescent="0.35">
      <c r="A8" s="6" t="s">
        <v>14</v>
      </c>
      <c r="B8" s="7">
        <v>0</v>
      </c>
      <c r="C8" s="7"/>
      <c r="D8" s="7">
        <v>0</v>
      </c>
      <c r="E8" s="7"/>
      <c r="F8" s="7">
        <v>0</v>
      </c>
      <c r="G8" s="7"/>
      <c r="H8" s="14"/>
      <c r="I8" s="7">
        <f>+B8+D8+F8</f>
        <v>0</v>
      </c>
      <c r="J8" s="7"/>
    </row>
    <row r="9" spans="1:10" s="8" customFormat="1" x14ac:dyDescent="0.35">
      <c r="A9" s="6" t="s">
        <v>15</v>
      </c>
      <c r="B9" s="7">
        <v>2740748.81</v>
      </c>
      <c r="C9" s="7"/>
      <c r="D9" s="7">
        <v>3729938.5300000003</v>
      </c>
      <c r="E9" s="7"/>
      <c r="F9" s="7">
        <v>3160138.57</v>
      </c>
      <c r="G9" s="7"/>
      <c r="H9" s="14"/>
      <c r="I9" s="7">
        <v>0</v>
      </c>
      <c r="J9" s="7"/>
    </row>
    <row r="10" spans="1:10" s="8" customFormat="1" x14ac:dyDescent="0.35">
      <c r="A10" s="6" t="s">
        <v>3</v>
      </c>
      <c r="B10" s="7"/>
      <c r="C10" s="7">
        <v>287822.37000000104</v>
      </c>
      <c r="D10" s="7"/>
      <c r="E10" s="7">
        <v>260754.730000004</v>
      </c>
      <c r="F10" s="7"/>
      <c r="G10" s="7">
        <v>617649.68999999994</v>
      </c>
      <c r="H10" s="21"/>
      <c r="I10" s="7"/>
      <c r="J10" s="7">
        <f>+C10+E10+G10</f>
        <v>1166226.7900000049</v>
      </c>
    </row>
    <row r="11" spans="1:10" s="8" customFormat="1" x14ac:dyDescent="0.35">
      <c r="A11" s="6" t="s">
        <v>16</v>
      </c>
      <c r="B11" s="7"/>
      <c r="C11" s="7">
        <v>309</v>
      </c>
      <c r="D11" s="7"/>
      <c r="E11" s="7">
        <v>25156</v>
      </c>
      <c r="F11" s="7"/>
      <c r="G11" s="7">
        <v>9520.39</v>
      </c>
      <c r="H11" s="21"/>
      <c r="I11" s="7"/>
      <c r="J11" s="7">
        <f>+C11+E11+G11</f>
        <v>34985.39</v>
      </c>
    </row>
    <row r="12" spans="1:10" s="8" customFormat="1" x14ac:dyDescent="0.35">
      <c r="A12" s="6" t="s">
        <v>17</v>
      </c>
      <c r="B12" s="7"/>
      <c r="C12" s="7">
        <v>725041.83</v>
      </c>
      <c r="D12" s="7"/>
      <c r="E12" s="7">
        <v>1168840.07</v>
      </c>
      <c r="F12" s="7"/>
      <c r="G12" s="7">
        <v>544114.37</v>
      </c>
      <c r="H12" s="21"/>
      <c r="I12" s="7"/>
      <c r="J12" s="7">
        <f>+C12+E12+G12</f>
        <v>2437996.27</v>
      </c>
    </row>
    <row r="13" spans="1:10" s="5" customFormat="1" x14ac:dyDescent="0.35">
      <c r="A13" s="10" t="s">
        <v>4</v>
      </c>
      <c r="B13" s="11"/>
      <c r="C13" s="11">
        <f>C6+C10+C11+C12</f>
        <v>1743998503.2899997</v>
      </c>
      <c r="D13" s="11"/>
      <c r="E13" s="11">
        <f>E6+E10+E11+E12</f>
        <v>1689141795.6099999</v>
      </c>
      <c r="F13" s="11"/>
      <c r="G13" s="11">
        <f>G6+G10+G11+G12</f>
        <v>1837753232.0899999</v>
      </c>
      <c r="H13" s="11"/>
      <c r="I13" s="11"/>
      <c r="J13" s="11">
        <f>SUM(J6:J12)</f>
        <v>5270893530.9899998</v>
      </c>
    </row>
    <row r="14" spans="1:10" s="5" customFormat="1" x14ac:dyDescent="0.35">
      <c r="A14" s="10" t="s">
        <v>5</v>
      </c>
      <c r="B14" s="11"/>
      <c r="C14" s="11">
        <f t="shared" ref="C14" si="1">B15+B16+B17</f>
        <v>1718642454.54</v>
      </c>
      <c r="D14" s="11"/>
      <c r="E14" s="11">
        <f>D15+D16+D17</f>
        <v>1661043703.22</v>
      </c>
      <c r="F14" s="11"/>
      <c r="G14" s="11">
        <f>F15+F16+F17</f>
        <v>1809690741.4100001</v>
      </c>
      <c r="H14" s="11"/>
      <c r="I14" s="11"/>
      <c r="J14" s="11">
        <f>+C14+E14+G14</f>
        <v>5189376899.1700001</v>
      </c>
    </row>
    <row r="15" spans="1:10" s="8" customFormat="1" x14ac:dyDescent="0.35">
      <c r="A15" s="6" t="s">
        <v>18</v>
      </c>
      <c r="B15" s="7">
        <v>1207518339.4400001</v>
      </c>
      <c r="C15" s="7"/>
      <c r="D15" s="7">
        <v>1264790464.72</v>
      </c>
      <c r="E15" s="7"/>
      <c r="F15" s="7">
        <f>1447655852.53 -2037529.11</f>
        <v>1445618323.4200001</v>
      </c>
      <c r="G15" s="7"/>
      <c r="H15" s="14"/>
      <c r="I15" s="7"/>
      <c r="J15" s="7"/>
    </row>
    <row r="16" spans="1:10" s="8" customFormat="1" ht="36" x14ac:dyDescent="0.35">
      <c r="A16" s="6" t="s">
        <v>19</v>
      </c>
      <c r="B16" s="7"/>
      <c r="C16" s="7"/>
      <c r="D16" s="7"/>
      <c r="E16" s="7"/>
      <c r="F16" s="7">
        <v>774400</v>
      </c>
      <c r="G16" s="7"/>
      <c r="H16" s="14"/>
      <c r="I16" s="7"/>
      <c r="J16" s="7"/>
    </row>
    <row r="17" spans="1:12" s="8" customFormat="1" x14ac:dyDescent="0.35">
      <c r="A17" s="6" t="s">
        <v>20</v>
      </c>
      <c r="B17" s="7">
        <v>511124115.10000002</v>
      </c>
      <c r="C17" s="7"/>
      <c r="D17" s="7">
        <v>396253238.5</v>
      </c>
      <c r="E17" s="7"/>
      <c r="F17" s="7">
        <v>363298017.99000001</v>
      </c>
      <c r="G17" s="7"/>
      <c r="H17" s="14"/>
      <c r="I17" s="7"/>
      <c r="J17" s="7"/>
    </row>
    <row r="18" spans="1:12" s="8" customFormat="1" x14ac:dyDescent="0.35">
      <c r="A18" s="6" t="s">
        <v>6</v>
      </c>
      <c r="B18" s="7"/>
      <c r="C18" s="7">
        <v>206986.91000000256</v>
      </c>
      <c r="D18" s="7"/>
      <c r="E18" s="7">
        <v>26976</v>
      </c>
      <c r="F18" s="7"/>
      <c r="G18" s="7">
        <v>34412</v>
      </c>
      <c r="H18" s="21"/>
      <c r="I18" s="7"/>
      <c r="J18" s="7">
        <f>+C18+E18+G18</f>
        <v>268374.91000000259</v>
      </c>
    </row>
    <row r="19" spans="1:12" s="8" customFormat="1" x14ac:dyDescent="0.35">
      <c r="A19" s="6" t="s">
        <v>7</v>
      </c>
      <c r="B19" s="7"/>
      <c r="C19" s="7">
        <v>247509.69</v>
      </c>
      <c r="D19" s="7"/>
      <c r="E19" s="7">
        <v>209283.69</v>
      </c>
      <c r="F19" s="7"/>
      <c r="G19" s="7">
        <v>204750.69</v>
      </c>
      <c r="H19" s="21"/>
      <c r="I19" s="7"/>
      <c r="J19" s="7">
        <f>+C19+E19+G19</f>
        <v>661544.07000000007</v>
      </c>
    </row>
    <row r="20" spans="1:12" s="8" customFormat="1" x14ac:dyDescent="0.35">
      <c r="A20" s="6" t="s">
        <v>1</v>
      </c>
      <c r="B20" s="7"/>
      <c r="C20" s="7">
        <v>5145531.87</v>
      </c>
      <c r="D20" s="7"/>
      <c r="E20" s="7">
        <v>5524650.3500000015</v>
      </c>
      <c r="F20" s="7"/>
      <c r="G20" s="7">
        <v>6338977.71</v>
      </c>
      <c r="H20" s="21"/>
      <c r="I20" s="7"/>
      <c r="J20" s="7">
        <f>+C20+E20+G20</f>
        <v>17009159.930000003</v>
      </c>
    </row>
    <row r="21" spans="1:12" s="8" customFormat="1" x14ac:dyDescent="0.35">
      <c r="A21" s="6" t="s">
        <v>8</v>
      </c>
      <c r="B21" s="7"/>
      <c r="C21" s="7">
        <v>1019352.5</v>
      </c>
      <c r="D21" s="7"/>
      <c r="E21" s="7">
        <v>1344185</v>
      </c>
      <c r="F21" s="7"/>
      <c r="G21" s="7">
        <v>1415694.5</v>
      </c>
      <c r="H21" s="21"/>
      <c r="I21" s="7"/>
      <c r="J21" s="7">
        <f>+C21+E21+G21</f>
        <v>3779232</v>
      </c>
    </row>
    <row r="22" spans="1:12" s="8" customFormat="1" x14ac:dyDescent="0.35">
      <c r="A22" s="6" t="s">
        <v>9</v>
      </c>
      <c r="B22" s="7"/>
      <c r="C22" s="7">
        <v>5811672.6199999992</v>
      </c>
      <c r="D22" s="7"/>
      <c r="E22" s="7">
        <v>5341163.75</v>
      </c>
      <c r="F22" s="7"/>
      <c r="G22" s="7">
        <v>6287031.3300000001</v>
      </c>
      <c r="H22" s="21"/>
      <c r="I22" s="7"/>
      <c r="J22" s="7">
        <f>+C22+E22+G22</f>
        <v>17439867.699999999</v>
      </c>
    </row>
    <row r="23" spans="1:12" s="8" customFormat="1" x14ac:dyDescent="0.35">
      <c r="A23" s="6" t="s">
        <v>21</v>
      </c>
      <c r="B23" s="7"/>
      <c r="C23" s="7">
        <v>5983366.7898999983</v>
      </c>
      <c r="D23" s="7"/>
      <c r="E23" s="7">
        <v>6826937.0599999996</v>
      </c>
      <c r="F23" s="7"/>
      <c r="G23" s="7">
        <v>8666152.5700000003</v>
      </c>
      <c r="H23" s="21"/>
      <c r="I23" s="7"/>
      <c r="J23" s="7">
        <f>+C23+E23+G23</f>
        <v>21476456.4199</v>
      </c>
    </row>
    <row r="24" spans="1:12" s="5" customFormat="1" x14ac:dyDescent="0.35">
      <c r="A24" s="10" t="s">
        <v>10</v>
      </c>
      <c r="B24" s="11"/>
      <c r="C24" s="11">
        <f t="shared" ref="C24" si="2">C14+C18+C19+C20+C21+C22+C23</f>
        <v>1737056874.9198999</v>
      </c>
      <c r="D24" s="11"/>
      <c r="E24" s="11">
        <f>E14+E18+E19+E20+E21+E22+E23</f>
        <v>1680316899.0699999</v>
      </c>
      <c r="F24" s="11"/>
      <c r="G24" s="11">
        <f>G14+G18+G19+G20+G21+G22+G23</f>
        <v>1832637760.21</v>
      </c>
      <c r="H24" s="11"/>
      <c r="I24" s="11"/>
      <c r="J24" s="11">
        <f>SUM(J14:J23)</f>
        <v>5250011534.1998997</v>
      </c>
    </row>
    <row r="25" spans="1:12" s="15" customFormat="1" x14ac:dyDescent="0.35">
      <c r="A25" s="18" t="s">
        <v>22</v>
      </c>
      <c r="B25" s="17"/>
      <c r="C25" s="17">
        <f t="shared" ref="C25:G25" si="3">C13-C24</f>
        <v>6941628.3700997829</v>
      </c>
      <c r="D25" s="17"/>
      <c r="E25" s="17">
        <f>E13-E24</f>
        <v>8824896.5399999619</v>
      </c>
      <c r="F25" s="17"/>
      <c r="G25" s="17">
        <f t="shared" si="3"/>
        <v>5115471.879999876</v>
      </c>
      <c r="H25" s="17"/>
      <c r="I25" s="17"/>
      <c r="J25" s="17">
        <f>+J13-J24</f>
        <v>20881996.790100098</v>
      </c>
      <c r="L25" s="15" t="e">
        <f>C25-#REF!</f>
        <v>#REF!</v>
      </c>
    </row>
    <row r="26" spans="1:12" s="8" customFormat="1" x14ac:dyDescent="0.35">
      <c r="A26" s="6" t="s">
        <v>23</v>
      </c>
      <c r="B26" s="7"/>
      <c r="C26" s="7">
        <v>1396807.8287500083</v>
      </c>
      <c r="D26" s="7"/>
      <c r="E26" s="7">
        <v>3857352.3920000019</v>
      </c>
      <c r="F26" s="7"/>
      <c r="G26" s="7">
        <v>392460.19</v>
      </c>
      <c r="H26" s="21"/>
      <c r="I26" s="7"/>
      <c r="J26" s="7">
        <f>+C26+E26+G26</f>
        <v>5646620.4107500101</v>
      </c>
      <c r="L26" s="16" t="e">
        <f>L25/#REF!</f>
        <v>#REF!</v>
      </c>
    </row>
    <row r="27" spans="1:12" s="5" customFormat="1" x14ac:dyDescent="0.35">
      <c r="A27" s="10" t="s">
        <v>11</v>
      </c>
      <c r="B27" s="11"/>
      <c r="C27" s="11">
        <f t="shared" ref="C27:G27" si="4">C25-C26</f>
        <v>5544820.5413497742</v>
      </c>
      <c r="D27" s="11"/>
      <c r="E27" s="11">
        <f t="shared" si="4"/>
        <v>4967544.14799996</v>
      </c>
      <c r="F27" s="11"/>
      <c r="G27" s="11">
        <f t="shared" si="4"/>
        <v>4723011.6899998756</v>
      </c>
      <c r="H27" s="17"/>
      <c r="I27" s="11"/>
      <c r="J27" s="11">
        <f>+J25-J26</f>
        <v>15235376.379350089</v>
      </c>
    </row>
    <row r="28" spans="1:12" s="2" customFormat="1" x14ac:dyDescent="0.35"/>
    <row r="29" spans="1:12" s="2" customFormat="1" x14ac:dyDescent="0.35"/>
    <row r="30" spans="1:12" s="2" customFormat="1" x14ac:dyDescent="0.35"/>
    <row r="31" spans="1:12" s="2" customFormat="1" x14ac:dyDescent="0.35"/>
    <row r="32" spans="1:12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</sheetData>
  <mergeCells count="5">
    <mergeCell ref="I4:J5"/>
    <mergeCell ref="A1:J1"/>
    <mergeCell ref="B4:C5"/>
    <mergeCell ref="F4:G5"/>
    <mergeCell ref="D4:E5"/>
  </mergeCells>
  <pageMargins left="0.7" right="0.7" top="0.75" bottom="0.75" header="0.3" footer="0.3"/>
  <pageSetup paperSize="9" scale="2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2024-10-23T20:16:50Z</dcterms:modified>
</cp:coreProperties>
</file>